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גליון כללי" sheetId="1" r:id="rId1"/>
    <sheet name="עוגות תקציב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Rafi Bojmel</author>
  </authors>
  <commentList>
    <comment ref="A7" authorId="0">
      <text>
        <r>
          <rPr>
            <sz val="8"/>
            <rFont val="Tahoma"/>
            <family val="2"/>
          </rPr>
          <t xml:space="preserve"> (19,266 ₪ כפול 12 חודשים)</t>
        </r>
      </text>
    </comment>
    <comment ref="A20" authorId="0">
      <text>
        <r>
          <rPr>
            <sz val="8"/>
            <rFont val="Tahoma"/>
            <family val="2"/>
          </rPr>
          <t xml:space="preserve"> (19,266 ₪ כפול 12 חודשים)</t>
        </r>
      </text>
    </comment>
    <comment ref="A33" authorId="0">
      <text>
        <r>
          <rPr>
            <sz val="8"/>
            <rFont val="Tahoma"/>
            <family val="2"/>
          </rPr>
          <t xml:space="preserve"> (19,266 ₪ כפול 12 חודשים)</t>
        </r>
      </text>
    </comment>
  </commentList>
</comments>
</file>

<file path=xl/sharedStrings.xml><?xml version="1.0" encoding="utf-8"?>
<sst xmlns="http://schemas.openxmlformats.org/spreadsheetml/2006/main" count="61" uniqueCount="28">
  <si>
    <t>סה"כ הכנסות</t>
  </si>
  <si>
    <t>סה"כ הוצאות</t>
  </si>
  <si>
    <t>הערות</t>
  </si>
  <si>
    <t>בלתי צפוי</t>
  </si>
  <si>
    <t>מערכת החינוך כולה</t>
  </si>
  <si>
    <t>שכ"ד + החזר הלוואות</t>
  </si>
  <si>
    <t>לא כולל את יולי אוגוסט</t>
  </si>
  <si>
    <t>בהכנסות ובהוצאות</t>
  </si>
  <si>
    <t>תקציב בלתי פורמאלי תשע"א</t>
  </si>
  <si>
    <t>גיל רך</t>
  </si>
  <si>
    <t>בלתי פורמאלי</t>
  </si>
  <si>
    <t>החזר גירעון תש"ע</t>
  </si>
  <si>
    <t>מאזן</t>
  </si>
  <si>
    <t>מזון וכלכלה</t>
  </si>
  <si>
    <t>עלות שכר עבודה + נלווים (כולל הנהלה)</t>
  </si>
  <si>
    <t>הוצאות אחרות</t>
  </si>
  <si>
    <t>מאזן גיל רך</t>
  </si>
  <si>
    <t>מאזן בלתי פורמאלי</t>
  </si>
  <si>
    <t>פריסת החזר גירעון תש"ע ל3 שנים</t>
  </si>
  <si>
    <t>עבור תש"ע</t>
  </si>
  <si>
    <t>לא בוצעה הפרדה</t>
  </si>
  <si>
    <t>בין הגיל הרך</t>
  </si>
  <si>
    <t>לבלתי פורמאלי</t>
  </si>
  <si>
    <t>שכ"ל חודשי</t>
  </si>
  <si>
    <t>אחר (מועצה, משרד החינוך...)</t>
  </si>
  <si>
    <t>אחוז מתוך הסה"כ</t>
  </si>
  <si>
    <t>תכנון תשע"א (10/11)</t>
  </si>
  <si>
    <t>ביצוע תש"ע (09/10)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</si>
</sst>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8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4" borderId="12" xfId="0" applyNumberFormat="1" applyFill="1" applyBorder="1" applyAlignment="1">
      <alignment horizontal="center"/>
    </xf>
    <xf numFmtId="0" fontId="0" fillId="0" borderId="18" xfId="0" applyFont="1" applyBorder="1" applyAlignment="1">
      <alignment/>
    </xf>
    <xf numFmtId="3" fontId="0" fillId="34" borderId="19" xfId="0" applyNumberFormat="1" applyFill="1" applyBorder="1" applyAlignment="1">
      <alignment horizontal="center"/>
    </xf>
    <xf numFmtId="3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4" fontId="0" fillId="34" borderId="15" xfId="0" applyNumberForma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34" borderId="26" xfId="0" applyNumberFormat="1" applyFill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34" borderId="26" xfId="0" applyNumberForma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34" borderId="3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4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33" borderId="36" xfId="0" applyFill="1" applyBorder="1" applyAlignment="1">
      <alignment horizontal="center"/>
    </xf>
    <xf numFmtId="3" fontId="0" fillId="34" borderId="37" xfId="0" applyNumberFormat="1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9" fontId="0" fillId="34" borderId="38" xfId="0" applyNumberFormat="1" applyFill="1" applyBorder="1" applyAlignment="1">
      <alignment horizontal="center"/>
    </xf>
    <xf numFmtId="4" fontId="0" fillId="34" borderId="29" xfId="0" applyNumberFormat="1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17" xfId="0" applyBorder="1" applyAlignment="1">
      <alignment/>
    </xf>
    <xf numFmtId="0" fontId="0" fillId="0" borderId="40" xfId="0" applyFill="1" applyBorder="1" applyAlignment="1">
      <alignment/>
    </xf>
    <xf numFmtId="0" fontId="0" fillId="0" borderId="24" xfId="0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40" xfId="0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FDFD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ביצוע הכנסות תש"ע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2825"/>
          <c:w val="0.51325"/>
          <c:h val="0.6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'גליון כללי'!$A$3:$A$4</c:f>
              <c:strCache>
                <c:ptCount val="2"/>
                <c:pt idx="0">
                  <c:v>שכ"ל חודשי</c:v>
                </c:pt>
                <c:pt idx="1">
                  <c:v>אחר (מועצה, משרד החינוך...)</c:v>
                </c:pt>
              </c:strCache>
            </c:strRef>
          </c:cat>
          <c:val>
            <c:numRef>
              <c:f>'גליון כללי'!$B$3:$B$4</c:f>
              <c:numCache>
                <c:ptCount val="2"/>
                <c:pt idx="0">
                  <c:v>4018321</c:v>
                </c:pt>
                <c:pt idx="1">
                  <c:v>779039.6899999995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25"/>
          <c:w val="0.32725"/>
          <c:h val="0.27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תכנון הכנסות תשע"א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2825"/>
          <c:w val="0.51325"/>
          <c:h val="0.6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'גליון כללי'!$A$3:$A$4</c:f>
              <c:strCache>
                <c:ptCount val="2"/>
                <c:pt idx="0">
                  <c:v>שכ"ל חודשי</c:v>
                </c:pt>
                <c:pt idx="1">
                  <c:v>אחר (מועצה, משרד החינוך...)</c:v>
                </c:pt>
              </c:strCache>
            </c:strRef>
          </c:cat>
          <c:val>
            <c:numRef>
              <c:f>'גליון כללי'!$D$3:$D$4</c:f>
              <c:numCache>
                <c:ptCount val="2"/>
                <c:pt idx="0">
                  <c:v>4318558</c:v>
                </c:pt>
                <c:pt idx="1">
                  <c:v>198604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'גליון כללי'!$A$3:$A$4</c:f>
              <c:strCache>
                <c:ptCount val="2"/>
                <c:pt idx="0">
                  <c:v>שכ"ל חודשי</c:v>
                </c:pt>
                <c:pt idx="1">
                  <c:v>אחר (מועצה, משרד החינוך...)</c:v>
                </c:pt>
              </c:strCache>
            </c:strRef>
          </c:cat>
          <c:val>
            <c:numRef>
              <c:f>'גליון כללי'!$D$3:$D$4</c:f>
              <c:numCache>
                <c:ptCount val="2"/>
                <c:pt idx="0">
                  <c:v>4318558</c:v>
                </c:pt>
                <c:pt idx="1">
                  <c:v>198604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25"/>
          <c:w val="0.32725"/>
          <c:h val="0.27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ביצוע הוצאות תש"ע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285"/>
          <c:w val="0.51275"/>
          <c:h val="0.67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'גליון כללי'!$A$6:$A$11</c:f>
              <c:strCache>
                <c:ptCount val="6"/>
                <c:pt idx="0">
                  <c:v>מזון וכלכלה</c:v>
                </c:pt>
                <c:pt idx="1">
                  <c:v>שכ"ד + החזר הלוואות</c:v>
                </c:pt>
                <c:pt idx="2">
                  <c:v>עלות שכר עבודה + נלווים (כולל הנהלה)</c:v>
                </c:pt>
                <c:pt idx="3">
                  <c:v>הוצאות אחרות</c:v>
                </c:pt>
                <c:pt idx="4">
                  <c:v>בלתי צפוי</c:v>
                </c:pt>
                <c:pt idx="5">
                  <c:v>החזר גירעון תש"ע</c:v>
                </c:pt>
              </c:strCache>
            </c:strRef>
          </c:cat>
          <c:val>
            <c:numRef>
              <c:f>'גליון כללי'!$B$6:$B$11</c:f>
              <c:numCache>
                <c:ptCount val="6"/>
                <c:pt idx="0">
                  <c:v>618921.09</c:v>
                </c:pt>
                <c:pt idx="1">
                  <c:v>231192</c:v>
                </c:pt>
                <c:pt idx="2">
                  <c:v>2969531.15</c:v>
                </c:pt>
                <c:pt idx="3">
                  <c:v>1021662.03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4625"/>
          <c:w val="0.32725"/>
          <c:h val="0.8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תכנון הוצאות תשע"א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285"/>
          <c:w val="0.51275"/>
          <c:h val="0.67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'גליון כללי'!$A$6:$A$11</c:f>
              <c:strCache>
                <c:ptCount val="6"/>
                <c:pt idx="0">
                  <c:v>מזון וכלכלה</c:v>
                </c:pt>
                <c:pt idx="1">
                  <c:v>שכ"ד + החזר הלוואות</c:v>
                </c:pt>
                <c:pt idx="2">
                  <c:v>עלות שכר עבודה + נלווים (כולל הנהלה)</c:v>
                </c:pt>
                <c:pt idx="3">
                  <c:v>הוצאות אחרות</c:v>
                </c:pt>
                <c:pt idx="4">
                  <c:v>בלתי צפוי</c:v>
                </c:pt>
                <c:pt idx="5">
                  <c:v>החזר גירעון תש"ע</c:v>
                </c:pt>
              </c:strCache>
            </c:strRef>
          </c:cat>
          <c:val>
            <c:numRef>
              <c:f>'גליון כללי'!$D$6:$D$11</c:f>
              <c:numCache>
                <c:ptCount val="6"/>
                <c:pt idx="0">
                  <c:v>593073</c:v>
                </c:pt>
                <c:pt idx="1">
                  <c:v>231192</c:v>
                </c:pt>
                <c:pt idx="2">
                  <c:v>3052926</c:v>
                </c:pt>
                <c:pt idx="3">
                  <c:v>495339.5</c:v>
                </c:pt>
                <c:pt idx="4">
                  <c:v>129631.5</c:v>
                </c:pt>
                <c:pt idx="5">
                  <c:v>15000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4625"/>
          <c:w val="0.32725"/>
          <c:h val="0.83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6</xdr:col>
      <xdr:colOff>285750</xdr:colOff>
      <xdr:row>18</xdr:row>
      <xdr:rowOff>0</xdr:rowOff>
    </xdr:to>
    <xdr:graphicFrame>
      <xdr:nvGraphicFramePr>
        <xdr:cNvPr id="1" name="תרשים 1"/>
        <xdr:cNvGraphicFramePr/>
      </xdr:nvGraphicFramePr>
      <xdr:xfrm>
        <a:off x="247650" y="95250"/>
        <a:ext cx="3695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12</xdr:row>
      <xdr:rowOff>9525</xdr:rowOff>
    </xdr:from>
    <xdr:to>
      <xdr:col>5</xdr:col>
      <xdr:colOff>47625</xdr:colOff>
      <xdr:row>13</xdr:row>
      <xdr:rowOff>57150</xdr:rowOff>
    </xdr:to>
    <xdr:sp>
      <xdr:nvSpPr>
        <xdr:cNvPr id="2" name="מלבן 3"/>
        <xdr:cNvSpPr>
          <a:spLocks/>
        </xdr:cNvSpPr>
      </xdr:nvSpPr>
      <xdr:spPr>
        <a:xfrm>
          <a:off x="2028825" y="1952625"/>
          <a:ext cx="10668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4,018,321 </a:t>
          </a:r>
          <a:r>
            <a:rPr lang="en-US" cap="none" sz="1100" b="0" i="0" u="none" baseline="0">
              <a:solidFill>
                <a:srgbClr val="DFDFDF"/>
              </a:solidFill>
            </a:rPr>
            <a:t> ₪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6</xdr:col>
      <xdr:colOff>47625</xdr:colOff>
      <xdr:row>8</xdr:row>
      <xdr:rowOff>38100</xdr:rowOff>
    </xdr:to>
    <xdr:sp>
      <xdr:nvSpPr>
        <xdr:cNvPr id="3" name="מלבן 4"/>
        <xdr:cNvSpPr>
          <a:spLocks/>
        </xdr:cNvSpPr>
      </xdr:nvSpPr>
      <xdr:spPr>
        <a:xfrm>
          <a:off x="2638425" y="1123950"/>
          <a:ext cx="10668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 </a:t>
          </a:r>
          <a:r>
            <a:rPr lang="en-US" cap="none" sz="1100" b="0" i="0" u="none" baseline="0">
              <a:solidFill>
                <a:srgbClr val="DFDFDF"/>
              </a:solidFill>
            </a:rPr>
            <a:t>779,040</a:t>
          </a:r>
          <a:r>
            <a:rPr lang="en-US" cap="none" sz="1100" b="0" i="0" u="none" baseline="0">
              <a:solidFill>
                <a:srgbClr val="DFDFDF"/>
              </a:solidFill>
            </a:rPr>
            <a:t>₪</a:t>
          </a:r>
        </a:p>
      </xdr:txBody>
    </xdr:sp>
    <xdr:clientData/>
  </xdr:twoCellAnchor>
  <xdr:twoCellAnchor>
    <xdr:from>
      <xdr:col>6</xdr:col>
      <xdr:colOff>495300</xdr:colOff>
      <xdr:row>0</xdr:row>
      <xdr:rowOff>95250</xdr:rowOff>
    </xdr:from>
    <xdr:to>
      <xdr:col>13</xdr:col>
      <xdr:colOff>323850</xdr:colOff>
      <xdr:row>18</xdr:row>
      <xdr:rowOff>0</xdr:rowOff>
    </xdr:to>
    <xdr:grpSp>
      <xdr:nvGrpSpPr>
        <xdr:cNvPr id="4" name="קבוצה 12"/>
        <xdr:cNvGrpSpPr>
          <a:grpSpLocks/>
        </xdr:cNvGrpSpPr>
      </xdr:nvGrpSpPr>
      <xdr:grpSpPr>
        <a:xfrm>
          <a:off x="4152900" y="95250"/>
          <a:ext cx="3695700" cy="2819400"/>
          <a:chOff x="1388931658" y="95250"/>
          <a:chExt cx="3695700" cy="2819400"/>
        </a:xfrm>
        <a:solidFill>
          <a:srgbClr val="FFFFFF"/>
        </a:solidFill>
      </xdr:grpSpPr>
      <xdr:graphicFrame>
        <xdr:nvGraphicFramePr>
          <xdr:cNvPr id="5" name="תרשים 9"/>
          <xdr:cNvGraphicFramePr/>
        </xdr:nvGraphicFramePr>
        <xdr:xfrm>
          <a:off x="1388931658" y="95250"/>
          <a:ext cx="3695700" cy="28194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מלבן 10"/>
          <xdr:cNvSpPr>
            <a:spLocks/>
          </xdr:cNvSpPr>
        </xdr:nvSpPr>
        <xdr:spPr>
          <a:xfrm>
            <a:off x="1389731777" y="2028654"/>
            <a:ext cx="1067133" cy="209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DFDFDF"/>
                </a:solidFill>
              </a:rPr>
              <a:t>  4,318,558</a:t>
            </a:r>
            <a:r>
              <a:rPr lang="en-US" cap="none" sz="1100" b="0" i="0" u="none" baseline="0">
                <a:solidFill>
                  <a:srgbClr val="DFDFDF"/>
                </a:solidFill>
              </a:rPr>
              <a:t>₪</a:t>
            </a:r>
          </a:p>
        </xdr:txBody>
      </xdr:sp>
      <xdr:sp>
        <xdr:nvSpPr>
          <xdr:cNvPr id="7" name="מלבן 11"/>
          <xdr:cNvSpPr>
            <a:spLocks/>
          </xdr:cNvSpPr>
        </xdr:nvSpPr>
        <xdr:spPr>
          <a:xfrm>
            <a:off x="1389550688" y="1114463"/>
            <a:ext cx="1067133" cy="209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45720" rIns="91440" bIns="45720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DFDFDF"/>
                </a:solidFill>
              </a:rPr>
              <a:t> </a:t>
            </a:r>
            <a:r>
              <a:rPr lang="en-US" cap="none" sz="1100" b="0" i="0" u="none" baseline="0">
                <a:solidFill>
                  <a:srgbClr val="DFDFDF"/>
                </a:solidFill>
              </a:rPr>
              <a:t> 198,604</a:t>
            </a:r>
            <a:r>
              <a:rPr lang="en-US" cap="none" sz="1100" b="0" i="0" u="none" baseline="0">
                <a:solidFill>
                  <a:srgbClr val="DFDFDF"/>
                </a:solidFill>
              </a:rPr>
              <a:t>₪</a:t>
            </a:r>
          </a:p>
        </xdr:txBody>
      </xdr:sp>
    </xdr:grpSp>
    <xdr:clientData/>
  </xdr:twoCellAnchor>
  <xdr:twoCellAnchor>
    <xdr:from>
      <xdr:col>0</xdr:col>
      <xdr:colOff>247650</xdr:colOff>
      <xdr:row>18</xdr:row>
      <xdr:rowOff>95250</xdr:rowOff>
    </xdr:from>
    <xdr:to>
      <xdr:col>6</xdr:col>
      <xdr:colOff>285750</xdr:colOff>
      <xdr:row>36</xdr:row>
      <xdr:rowOff>0</xdr:rowOff>
    </xdr:to>
    <xdr:graphicFrame>
      <xdr:nvGraphicFramePr>
        <xdr:cNvPr id="8" name="תרשים 13"/>
        <xdr:cNvGraphicFramePr/>
      </xdr:nvGraphicFramePr>
      <xdr:xfrm>
        <a:off x="247650" y="3009900"/>
        <a:ext cx="36957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533400</xdr:colOff>
      <xdr:row>18</xdr:row>
      <xdr:rowOff>95250</xdr:rowOff>
    </xdr:from>
    <xdr:to>
      <xdr:col>13</xdr:col>
      <xdr:colOff>361950</xdr:colOff>
      <xdr:row>36</xdr:row>
      <xdr:rowOff>0</xdr:rowOff>
    </xdr:to>
    <xdr:graphicFrame>
      <xdr:nvGraphicFramePr>
        <xdr:cNvPr id="9" name="תרשים 15"/>
        <xdr:cNvGraphicFramePr/>
      </xdr:nvGraphicFramePr>
      <xdr:xfrm>
        <a:off x="4191000" y="3009900"/>
        <a:ext cx="36957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466725</xdr:colOff>
      <xdr:row>29</xdr:row>
      <xdr:rowOff>133350</xdr:rowOff>
    </xdr:from>
    <xdr:to>
      <xdr:col>12</xdr:col>
      <xdr:colOff>314325</xdr:colOff>
      <xdr:row>31</xdr:row>
      <xdr:rowOff>19050</xdr:rowOff>
    </xdr:to>
    <xdr:sp>
      <xdr:nvSpPr>
        <xdr:cNvPr id="10" name="מלבן 16"/>
        <xdr:cNvSpPr>
          <a:spLocks/>
        </xdr:cNvSpPr>
      </xdr:nvSpPr>
      <xdr:spPr>
        <a:xfrm>
          <a:off x="6162675" y="4829175"/>
          <a:ext cx="10668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  3,052,926</a:t>
          </a:r>
          <a:r>
            <a:rPr lang="en-US" cap="none" sz="1100" b="0" i="0" u="none" baseline="0">
              <a:solidFill>
                <a:srgbClr val="DFDFDF"/>
              </a:solidFill>
            </a:rPr>
            <a:t>₪</a:t>
          </a:r>
        </a:p>
      </xdr:txBody>
    </xdr:sp>
    <xdr:clientData/>
  </xdr:twoCellAnchor>
  <xdr:twoCellAnchor>
    <xdr:from>
      <xdr:col>3</xdr:col>
      <xdr:colOff>314325</xdr:colOff>
      <xdr:row>29</xdr:row>
      <xdr:rowOff>104775</xdr:rowOff>
    </xdr:from>
    <xdr:to>
      <xdr:col>5</xdr:col>
      <xdr:colOff>161925</xdr:colOff>
      <xdr:row>30</xdr:row>
      <xdr:rowOff>152400</xdr:rowOff>
    </xdr:to>
    <xdr:sp>
      <xdr:nvSpPr>
        <xdr:cNvPr id="11" name="מלבן 18"/>
        <xdr:cNvSpPr>
          <a:spLocks/>
        </xdr:cNvSpPr>
      </xdr:nvSpPr>
      <xdr:spPr>
        <a:xfrm>
          <a:off x="2143125" y="4800600"/>
          <a:ext cx="10668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  2,969,531</a:t>
          </a:r>
          <a:r>
            <a:rPr lang="en-US" cap="none" sz="1100" b="0" i="0" u="none" baseline="0">
              <a:solidFill>
                <a:srgbClr val="DFDFDF"/>
              </a:solidFill>
            </a:rPr>
            <a:t>₪</a:t>
          </a:r>
        </a:p>
      </xdr:txBody>
    </xdr:sp>
    <xdr:clientData/>
  </xdr:twoCellAnchor>
  <xdr:twoCellAnchor>
    <xdr:from>
      <xdr:col>4</xdr:col>
      <xdr:colOff>228600</xdr:colOff>
      <xdr:row>25</xdr:row>
      <xdr:rowOff>123825</xdr:rowOff>
    </xdr:from>
    <xdr:to>
      <xdr:col>6</xdr:col>
      <xdr:colOff>76200</xdr:colOff>
      <xdr:row>27</xdr:row>
      <xdr:rowOff>0</xdr:rowOff>
    </xdr:to>
    <xdr:sp>
      <xdr:nvSpPr>
        <xdr:cNvPr id="12" name="מלבן 19"/>
        <xdr:cNvSpPr>
          <a:spLocks/>
        </xdr:cNvSpPr>
      </xdr:nvSpPr>
      <xdr:spPr>
        <a:xfrm>
          <a:off x="2667000" y="4171950"/>
          <a:ext cx="106680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  1,021,662</a:t>
          </a:r>
          <a:r>
            <a:rPr lang="en-US" cap="none" sz="1100" b="0" i="0" u="none" baseline="0">
              <a:solidFill>
                <a:srgbClr val="DFDFDF"/>
              </a:solidFill>
            </a:rPr>
            <a:t>₪</a:t>
          </a:r>
        </a:p>
      </xdr:txBody>
    </xdr:sp>
    <xdr:clientData/>
  </xdr:twoCellAnchor>
  <xdr:twoCellAnchor>
    <xdr:from>
      <xdr:col>11</xdr:col>
      <xdr:colOff>371475</xdr:colOff>
      <xdr:row>25</xdr:row>
      <xdr:rowOff>9525</xdr:rowOff>
    </xdr:from>
    <xdr:to>
      <xdr:col>13</xdr:col>
      <xdr:colOff>219075</xdr:colOff>
      <xdr:row>26</xdr:row>
      <xdr:rowOff>57150</xdr:rowOff>
    </xdr:to>
    <xdr:sp>
      <xdr:nvSpPr>
        <xdr:cNvPr id="13" name="מלבן 22"/>
        <xdr:cNvSpPr>
          <a:spLocks/>
        </xdr:cNvSpPr>
      </xdr:nvSpPr>
      <xdr:spPr>
        <a:xfrm>
          <a:off x="6677025" y="4057650"/>
          <a:ext cx="10668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DFDFDF"/>
              </a:solidFill>
            </a:rPr>
            <a:t>  495,340 </a:t>
          </a:r>
          <a:r>
            <a:rPr lang="en-US" cap="none" sz="1100" b="0" i="0" u="none" baseline="0">
              <a:solidFill>
                <a:srgbClr val="DFDFDF"/>
              </a:solidFill>
            </a:rPr>
            <a:t>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rightToLeft="1" tabSelected="1" zoomScalePageLayoutView="0" workbookViewId="0" topLeftCell="A22">
      <selection activeCell="A1" sqref="A1"/>
    </sheetView>
  </sheetViews>
  <sheetFormatPr defaultColWidth="9.140625" defaultRowHeight="12.75"/>
  <cols>
    <col min="1" max="1" width="30.57421875" style="0" bestFit="1" customWidth="1"/>
    <col min="2" max="2" width="15.8515625" style="3" bestFit="1" customWidth="1"/>
    <col min="3" max="3" width="14.140625" style="3" bestFit="1" customWidth="1"/>
    <col min="4" max="4" width="16.8515625" style="3" bestFit="1" customWidth="1"/>
    <col min="5" max="5" width="14.140625" style="3" bestFit="1" customWidth="1"/>
    <col min="6" max="6" width="26.57421875" style="0" bestFit="1" customWidth="1"/>
  </cols>
  <sheetData>
    <row r="1" spans="1:6" ht="13.5" thickBot="1">
      <c r="A1" s="28" t="s">
        <v>4</v>
      </c>
      <c r="B1" s="6" t="s">
        <v>27</v>
      </c>
      <c r="C1" s="6" t="s">
        <v>25</v>
      </c>
      <c r="D1" s="6" t="s">
        <v>26</v>
      </c>
      <c r="E1" s="68" t="s">
        <v>25</v>
      </c>
      <c r="F1" s="69" t="s">
        <v>2</v>
      </c>
    </row>
    <row r="2" spans="1:6" ht="12.75">
      <c r="A2" s="1"/>
      <c r="B2" s="2"/>
      <c r="C2" s="2"/>
      <c r="D2" s="2"/>
      <c r="E2" s="57"/>
      <c r="F2" s="12" t="s">
        <v>8</v>
      </c>
    </row>
    <row r="3" spans="1:6" ht="12.75">
      <c r="A3" s="5" t="s">
        <v>23</v>
      </c>
      <c r="B3" s="4">
        <v>4018321</v>
      </c>
      <c r="C3" s="59">
        <f>B3/B5</f>
        <v>0.8376107738524035</v>
      </c>
      <c r="D3" s="4">
        <f aca="true" t="shared" si="0" ref="D3:D12">SUM(D16,D29)</f>
        <v>4318558</v>
      </c>
      <c r="E3" s="61">
        <f>D$3/D5</f>
        <v>0.9560334564047072</v>
      </c>
      <c r="F3" s="70" t="s">
        <v>6</v>
      </c>
    </row>
    <row r="4" spans="1:6" ht="12.75">
      <c r="A4" s="5" t="s">
        <v>24</v>
      </c>
      <c r="B4" s="4">
        <v>779039.6899999995</v>
      </c>
      <c r="C4" s="59">
        <f>B4/B5</f>
        <v>0.1623892261475965</v>
      </c>
      <c r="D4" s="4">
        <f t="shared" si="0"/>
        <v>198604</v>
      </c>
      <c r="E4" s="61">
        <f>D$4/D5</f>
        <v>0.0439665435952928</v>
      </c>
      <c r="F4" s="70" t="s">
        <v>7</v>
      </c>
    </row>
    <row r="5" spans="1:6" ht="12.75">
      <c r="A5" s="21" t="s">
        <v>0</v>
      </c>
      <c r="B5" s="13">
        <f>SUM(B3:B4)</f>
        <v>4797360.6899999995</v>
      </c>
      <c r="C5" s="60">
        <f>SUM(C3:C4)</f>
        <v>1</v>
      </c>
      <c r="D5" s="13">
        <f t="shared" si="0"/>
        <v>4517162</v>
      </c>
      <c r="E5" s="62">
        <f>SUM(E3:E4)</f>
        <v>1</v>
      </c>
      <c r="F5" s="17"/>
    </row>
    <row r="6" spans="1:6" ht="12.75">
      <c r="A6" s="5" t="s">
        <v>13</v>
      </c>
      <c r="B6" s="4">
        <v>618921.09</v>
      </c>
      <c r="C6" s="59">
        <f aca="true" t="shared" si="1" ref="C6:C11">B6/$B$12</f>
        <v>0.127841754989816</v>
      </c>
      <c r="D6" s="4">
        <f t="shared" si="0"/>
        <v>593073</v>
      </c>
      <c r="E6" s="61">
        <f aca="true" t="shared" si="2" ref="E6:E11">D6/D$12</f>
        <v>0.13129327661925785</v>
      </c>
      <c r="F6" s="8"/>
    </row>
    <row r="7" spans="1:6" ht="12.75">
      <c r="A7" s="5" t="s">
        <v>5</v>
      </c>
      <c r="B7" s="4">
        <f>19266*12</f>
        <v>231192</v>
      </c>
      <c r="C7" s="59">
        <f t="shared" si="1"/>
        <v>0.04775405378350501</v>
      </c>
      <c r="D7" s="4">
        <f t="shared" si="0"/>
        <v>231192</v>
      </c>
      <c r="E7" s="61">
        <f t="shared" si="2"/>
        <v>0.05118080777266788</v>
      </c>
      <c r="F7" s="71"/>
    </row>
    <row r="8" spans="1:6" ht="12.75">
      <c r="A8" s="5" t="s">
        <v>14</v>
      </c>
      <c r="B8" s="4">
        <v>2969531.15</v>
      </c>
      <c r="C8" s="59">
        <f t="shared" si="1"/>
        <v>0.6133739500021345</v>
      </c>
      <c r="D8" s="4">
        <f t="shared" si="0"/>
        <v>3052926</v>
      </c>
      <c r="E8" s="61">
        <f t="shared" si="2"/>
        <v>0.6758504565477174</v>
      </c>
      <c r="F8" s="8"/>
    </row>
    <row r="9" spans="1:6" ht="12.75">
      <c r="A9" s="5" t="s">
        <v>15</v>
      </c>
      <c r="B9" s="4">
        <v>1021662.03</v>
      </c>
      <c r="C9" s="59">
        <f t="shared" si="1"/>
        <v>0.21103024122454458</v>
      </c>
      <c r="D9" s="4">
        <f t="shared" si="0"/>
        <v>495339.5</v>
      </c>
      <c r="E9" s="61">
        <f t="shared" si="2"/>
        <v>0.10965723611417966</v>
      </c>
      <c r="F9" s="8"/>
    </row>
    <row r="10" spans="1:6" ht="12.75">
      <c r="A10" s="5" t="s">
        <v>3</v>
      </c>
      <c r="B10" s="4">
        <v>0</v>
      </c>
      <c r="C10" s="59">
        <f t="shared" si="1"/>
        <v>0</v>
      </c>
      <c r="D10" s="4">
        <f t="shared" si="0"/>
        <v>129631.5</v>
      </c>
      <c r="E10" s="61">
        <f t="shared" si="2"/>
        <v>0.0286975539066343</v>
      </c>
      <c r="F10" s="9"/>
    </row>
    <row r="11" spans="1:6" ht="12.75">
      <c r="A11" s="14" t="s">
        <v>11</v>
      </c>
      <c r="B11" s="4">
        <v>0</v>
      </c>
      <c r="C11" s="59">
        <f t="shared" si="1"/>
        <v>0</v>
      </c>
      <c r="D11" s="4">
        <f t="shared" si="0"/>
        <v>15000</v>
      </c>
      <c r="E11" s="61">
        <f t="shared" si="2"/>
        <v>0.0033206690395429696</v>
      </c>
      <c r="F11" s="10" t="s">
        <v>18</v>
      </c>
    </row>
    <row r="12" spans="1:6" ht="13.5" thickBot="1">
      <c r="A12" s="22" t="s">
        <v>1</v>
      </c>
      <c r="B12" s="15">
        <f>SUM(B6:B11)</f>
        <v>4841306.27</v>
      </c>
      <c r="C12" s="60">
        <f>SUM(C6:C11)</f>
        <v>1</v>
      </c>
      <c r="D12" s="15">
        <f t="shared" si="0"/>
        <v>4517162</v>
      </c>
      <c r="E12" s="62">
        <f>SUM(E6:E11)</f>
        <v>1</v>
      </c>
      <c r="F12" s="72"/>
    </row>
    <row r="13" spans="1:6" ht="13.5" thickBot="1">
      <c r="A13" s="23" t="s">
        <v>12</v>
      </c>
      <c r="B13" s="16">
        <f>B5-B12</f>
        <v>-43945.580000000075</v>
      </c>
      <c r="C13" s="16"/>
      <c r="D13" s="16">
        <f>D5-D12</f>
        <v>0</v>
      </c>
      <c r="E13" s="58"/>
      <c r="F13" s="73"/>
    </row>
    <row r="14" ht="13.5" thickBot="1"/>
    <row r="15" spans="1:6" ht="13.5" thickBot="1">
      <c r="A15" s="38" t="s">
        <v>9</v>
      </c>
      <c r="B15" s="27" t="s">
        <v>9</v>
      </c>
      <c r="C15" s="40"/>
      <c r="D15" s="40" t="s">
        <v>9</v>
      </c>
      <c r="E15" s="68" t="s">
        <v>25</v>
      </c>
      <c r="F15" s="64"/>
    </row>
    <row r="16" spans="1:6" ht="12.75">
      <c r="A16" s="5" t="s">
        <v>23</v>
      </c>
      <c r="B16" s="30"/>
      <c r="C16" s="35"/>
      <c r="D16" s="43">
        <v>3939358</v>
      </c>
      <c r="E16" s="61">
        <f>$D$16/D18</f>
        <v>0.9640738317020536</v>
      </c>
      <c r="F16" s="65"/>
    </row>
    <row r="17" spans="1:6" ht="12.75">
      <c r="A17" s="5" t="s">
        <v>24</v>
      </c>
      <c r="B17" s="36"/>
      <c r="C17" s="54"/>
      <c r="D17" s="43">
        <v>146800</v>
      </c>
      <c r="E17" s="61">
        <f>$D$17/D18</f>
        <v>0.035926168297946384</v>
      </c>
      <c r="F17" s="8"/>
    </row>
    <row r="18" spans="1:6" ht="12.75">
      <c r="A18" s="32" t="s">
        <v>0</v>
      </c>
      <c r="B18" s="42" t="s">
        <v>19</v>
      </c>
      <c r="C18" s="55"/>
      <c r="D18" s="44">
        <f>SUM(D16:D17)</f>
        <v>4086158</v>
      </c>
      <c r="E18" s="62">
        <f>SUM(E16:E17)</f>
        <v>1</v>
      </c>
      <c r="F18" s="8"/>
    </row>
    <row r="19" spans="1:6" ht="12.75">
      <c r="A19" s="33" t="s">
        <v>13</v>
      </c>
      <c r="B19" s="42" t="s">
        <v>20</v>
      </c>
      <c r="C19" s="55"/>
      <c r="D19" s="45">
        <v>575579</v>
      </c>
      <c r="E19" s="61">
        <f aca="true" t="shared" si="3" ref="E19:E24">D19/D$25</f>
        <v>0.14086068135397603</v>
      </c>
      <c r="F19" s="8"/>
    </row>
    <row r="20" spans="1:6" ht="12.75">
      <c r="A20" s="5" t="s">
        <v>5</v>
      </c>
      <c r="B20" s="42" t="s">
        <v>21</v>
      </c>
      <c r="C20" s="55"/>
      <c r="D20" s="45">
        <f>127800+42660+17232</f>
        <v>187692</v>
      </c>
      <c r="E20" s="61">
        <f t="shared" si="3"/>
        <v>0.04593361294399287</v>
      </c>
      <c r="F20" s="8"/>
    </row>
    <row r="21" spans="1:6" ht="12.75">
      <c r="A21" s="33" t="s">
        <v>14</v>
      </c>
      <c r="B21" s="42" t="s">
        <v>22</v>
      </c>
      <c r="C21" s="55"/>
      <c r="D21" s="45">
        <f>27864+2432853+12400+247147</f>
        <v>2720264</v>
      </c>
      <c r="E21" s="61">
        <f t="shared" si="3"/>
        <v>0.6657265822809593</v>
      </c>
      <c r="F21" s="8"/>
    </row>
    <row r="22" spans="1:6" ht="12.75">
      <c r="A22" s="33" t="s">
        <v>15</v>
      </c>
      <c r="B22" s="37"/>
      <c r="C22" s="56"/>
      <c r="D22" s="45">
        <f>45000+83337+43500+69356.5+170764+63804</f>
        <v>475761.5</v>
      </c>
      <c r="E22" s="61">
        <f t="shared" si="3"/>
        <v>0.11643247764770721</v>
      </c>
      <c r="F22" s="8"/>
    </row>
    <row r="23" spans="1:6" ht="12.75">
      <c r="A23" s="33" t="s">
        <v>3</v>
      </c>
      <c r="B23" s="30"/>
      <c r="C23" s="35"/>
      <c r="D23" s="45">
        <f>113400-17232+18193.5</f>
        <v>114361.5</v>
      </c>
      <c r="E23" s="61">
        <f t="shared" si="3"/>
        <v>0.027987537437367815</v>
      </c>
      <c r="F23" s="11"/>
    </row>
    <row r="24" spans="1:6" ht="12.75">
      <c r="A24" s="33" t="s">
        <v>11</v>
      </c>
      <c r="B24" s="30"/>
      <c r="C24" s="35"/>
      <c r="D24" s="45">
        <v>12500</v>
      </c>
      <c r="E24" s="61">
        <f t="shared" si="3"/>
        <v>0.003059108335996797</v>
      </c>
      <c r="F24" s="10" t="s">
        <v>18</v>
      </c>
    </row>
    <row r="25" spans="1:6" ht="13.5" thickBot="1">
      <c r="A25" s="32" t="s">
        <v>1</v>
      </c>
      <c r="B25" s="29"/>
      <c r="C25" s="34"/>
      <c r="D25" s="44">
        <f>SUM(D19:D24)</f>
        <v>4086158</v>
      </c>
      <c r="E25" s="62">
        <f>SUM(E19:E24)</f>
        <v>1</v>
      </c>
      <c r="F25" s="67"/>
    </row>
    <row r="26" spans="1:6" ht="13.5" thickBot="1">
      <c r="A26" s="39" t="s">
        <v>16</v>
      </c>
      <c r="B26" s="31"/>
      <c r="C26" s="41"/>
      <c r="D26" s="46">
        <f>D18-D25</f>
        <v>0</v>
      </c>
      <c r="E26" s="41"/>
      <c r="F26" s="20"/>
    </row>
    <row r="27" spans="1:6" ht="13.5" thickBot="1">
      <c r="A27" s="18"/>
      <c r="B27" s="19"/>
      <c r="C27" s="19"/>
      <c r="D27" s="47"/>
      <c r="E27" s="19"/>
      <c r="F27" s="7"/>
    </row>
    <row r="28" spans="1:6" ht="13.5" thickBot="1">
      <c r="A28" s="26" t="s">
        <v>10</v>
      </c>
      <c r="B28" s="27" t="s">
        <v>10</v>
      </c>
      <c r="C28" s="27"/>
      <c r="D28" s="48" t="s">
        <v>10</v>
      </c>
      <c r="E28" s="68" t="s">
        <v>25</v>
      </c>
      <c r="F28" s="64"/>
    </row>
    <row r="29" spans="1:6" ht="12.75">
      <c r="A29" s="5" t="s">
        <v>23</v>
      </c>
      <c r="B29" s="30"/>
      <c r="C29" s="30"/>
      <c r="D29" s="49">
        <v>379200</v>
      </c>
      <c r="E29" s="61">
        <f>D29/$D$31</f>
        <v>0.879806219895871</v>
      </c>
      <c r="F29" s="65"/>
    </row>
    <row r="30" spans="1:6" ht="12.75">
      <c r="A30" s="5" t="s">
        <v>24</v>
      </c>
      <c r="B30" s="36"/>
      <c r="C30" s="36"/>
      <c r="D30" s="49">
        <v>51804</v>
      </c>
      <c r="E30" s="61">
        <f>D30/$D$31</f>
        <v>0.12019378010412897</v>
      </c>
      <c r="F30" s="8"/>
    </row>
    <row r="31" spans="1:6" ht="12.75">
      <c r="A31" s="24" t="s">
        <v>0</v>
      </c>
      <c r="B31" s="42" t="s">
        <v>19</v>
      </c>
      <c r="C31" s="42"/>
      <c r="D31" s="50">
        <f>SUM(D29:D30)</f>
        <v>431004</v>
      </c>
      <c r="E31" s="62">
        <f>SUM(E29:E30)</f>
        <v>1</v>
      </c>
      <c r="F31" s="8"/>
    </row>
    <row r="32" spans="1:6" ht="12.75">
      <c r="A32" s="9" t="s">
        <v>13</v>
      </c>
      <c r="B32" s="42" t="s">
        <v>20</v>
      </c>
      <c r="C32" s="42"/>
      <c r="D32" s="51">
        <v>17494</v>
      </c>
      <c r="E32" s="61">
        <f aca="true" t="shared" si="4" ref="E32:E37">D32/$D$38</f>
        <v>0.04058895045057587</v>
      </c>
      <c r="F32" s="8"/>
    </row>
    <row r="33" spans="1:6" ht="12.75">
      <c r="A33" s="5" t="s">
        <v>5</v>
      </c>
      <c r="B33" s="42" t="s">
        <v>21</v>
      </c>
      <c r="C33" s="42"/>
      <c r="D33" s="51">
        <v>43500</v>
      </c>
      <c r="E33" s="61">
        <f t="shared" si="4"/>
        <v>0.10092713756716876</v>
      </c>
      <c r="F33" s="8"/>
    </row>
    <row r="34" spans="1:6" ht="12.75">
      <c r="A34" s="9" t="s">
        <v>14</v>
      </c>
      <c r="B34" s="42" t="s">
        <v>22</v>
      </c>
      <c r="C34" s="42"/>
      <c r="D34" s="51">
        <v>332662</v>
      </c>
      <c r="E34" s="61">
        <f t="shared" si="4"/>
        <v>0.7718304238475745</v>
      </c>
      <c r="F34" s="8"/>
    </row>
    <row r="35" spans="1:6" ht="12.75">
      <c r="A35" s="9" t="s">
        <v>15</v>
      </c>
      <c r="B35" s="37"/>
      <c r="C35" s="37"/>
      <c r="D35" s="51">
        <v>19578</v>
      </c>
      <c r="E35" s="61">
        <f t="shared" si="4"/>
        <v>0.04542417239747195</v>
      </c>
      <c r="F35" s="8"/>
    </row>
    <row r="36" spans="1:6" ht="12.75">
      <c r="A36" s="9" t="s">
        <v>3</v>
      </c>
      <c r="B36" s="30"/>
      <c r="C36" s="30"/>
      <c r="D36" s="51">
        <f>15000+270</f>
        <v>15270</v>
      </c>
      <c r="E36" s="61">
        <f t="shared" si="4"/>
        <v>0.03542890553219924</v>
      </c>
      <c r="F36" s="9"/>
    </row>
    <row r="37" spans="1:6" ht="12.75">
      <c r="A37" s="9" t="s">
        <v>11</v>
      </c>
      <c r="B37" s="30"/>
      <c r="C37" s="30"/>
      <c r="D37" s="51">
        <v>2500</v>
      </c>
      <c r="E37" s="61">
        <f t="shared" si="4"/>
        <v>0.005800410205009698</v>
      </c>
      <c r="F37" s="10" t="s">
        <v>18</v>
      </c>
    </row>
    <row r="38" spans="1:6" ht="13.5" thickBot="1">
      <c r="A38" s="24" t="s">
        <v>1</v>
      </c>
      <c r="B38" s="29"/>
      <c r="C38" s="29"/>
      <c r="D38" s="50">
        <f>SUM(D32:D37)</f>
        <v>431004</v>
      </c>
      <c r="E38" s="62">
        <f>SUM(E32:E37)</f>
        <v>1</v>
      </c>
      <c r="F38" s="11"/>
    </row>
    <row r="39" spans="1:6" ht="13.5" thickBot="1">
      <c r="A39" s="25" t="s">
        <v>17</v>
      </c>
      <c r="B39" s="31"/>
      <c r="C39" s="31"/>
      <c r="D39" s="52">
        <f>D31-D38</f>
        <v>0</v>
      </c>
      <c r="E39" s="63"/>
      <c r="F39" s="66"/>
    </row>
  </sheetData>
  <sheetProtection/>
  <printOptions/>
  <pageMargins left="0.7086614173228347" right="0.7086614173228347" top="0.44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24:F24"/>
  <sheetViews>
    <sheetView rightToLeft="1" zoomScale="80" zoomScaleNormal="80" zoomScalePageLayoutView="0" workbookViewId="0" topLeftCell="A1">
      <selection activeCell="A1" sqref="A1"/>
    </sheetView>
  </sheetViews>
  <sheetFormatPr defaultColWidth="9.140625" defaultRowHeight="12.75"/>
  <cols>
    <col min="8" max="8" width="3.140625" style="0" customWidth="1"/>
  </cols>
  <sheetData>
    <row r="24" ht="12.75">
      <c r="F24" s="5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לב</dc:creator>
  <cp:keywords/>
  <dc:description/>
  <cp:lastModifiedBy>dalia</cp:lastModifiedBy>
  <cp:lastPrinted>2011-05-21T14:58:13Z</cp:lastPrinted>
  <dcterms:created xsi:type="dcterms:W3CDTF">2011-02-21T12:55:45Z</dcterms:created>
  <dcterms:modified xsi:type="dcterms:W3CDTF">2011-05-23T12:28:09Z</dcterms:modified>
  <cp:category/>
  <cp:version/>
  <cp:contentType/>
  <cp:contentStatus/>
</cp:coreProperties>
</file>